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60" windowWidth="15225" windowHeight="10575"/>
  </bookViews>
  <sheets>
    <sheet name="Лист1" sheetId="1" r:id="rId1"/>
    <sheet name="Лист2" sheetId="2" r:id="rId2"/>
    <sheet name="Лист3" sheetId="3" r:id="rId3"/>
  </sheets>
  <definedNames>
    <definedName name="_GoBack" localSheetId="0">Лист1!#REF!</definedName>
    <definedName name="_xlnm._FilterDatabase" localSheetId="0" hidden="1">Лист1!$B$1:$B$96</definedName>
    <definedName name="_xlnm.Print_Area" localSheetId="0">Лист1!$A$1:$I$94</definedName>
  </definedNames>
  <calcPr calcId="125725"/>
</workbook>
</file>

<file path=xl/calcChain.xml><?xml version="1.0" encoding="utf-8"?>
<calcChain xmlns="http://schemas.openxmlformats.org/spreadsheetml/2006/main">
  <c r="F84" i="1"/>
  <c r="F83"/>
  <c r="F41"/>
  <c r="F81"/>
  <c r="F82" l="1"/>
  <c r="F49" l="1"/>
  <c r="E93"/>
  <c r="D93"/>
  <c r="C51"/>
  <c r="F72"/>
  <c r="E71"/>
  <c r="F93" l="1"/>
  <c r="E92"/>
  <c r="D92"/>
  <c r="F92"/>
  <c r="C86" l="1"/>
  <c r="C11"/>
  <c r="C10"/>
  <c r="F27" l="1"/>
  <c r="C19"/>
  <c r="C85"/>
  <c r="C27" l="1"/>
  <c r="C58"/>
  <c r="C57"/>
  <c r="C41"/>
  <c r="C47"/>
  <c r="C46"/>
  <c r="C45"/>
  <c r="C44"/>
  <c r="F48"/>
  <c r="E89" l="1"/>
  <c r="C42"/>
  <c r="C43"/>
  <c r="C72"/>
  <c r="C71"/>
  <c r="C70"/>
  <c r="C81"/>
  <c r="C82"/>
  <c r="C48"/>
  <c r="C84" l="1"/>
  <c r="C56"/>
  <c r="C50"/>
  <c r="C88"/>
  <c r="C80"/>
  <c r="C79"/>
  <c r="C78"/>
  <c r="C87"/>
  <c r="C83"/>
  <c r="C77"/>
  <c r="C76"/>
  <c r="C75"/>
  <c r="C74"/>
  <c r="C73"/>
  <c r="C69"/>
  <c r="C67"/>
  <c r="C65"/>
  <c r="C63"/>
  <c r="C62"/>
  <c r="C60"/>
  <c r="C55"/>
  <c r="C54"/>
  <c r="C53"/>
  <c r="C52"/>
  <c r="C49"/>
  <c r="C93" s="1"/>
  <c r="C40"/>
  <c r="C39"/>
  <c r="C38"/>
  <c r="C37"/>
  <c r="C36"/>
  <c r="C35"/>
  <c r="C34"/>
  <c r="C33"/>
  <c r="C32"/>
  <c r="C31"/>
  <c r="C26"/>
  <c r="C25"/>
  <c r="C24"/>
  <c r="C22"/>
  <c r="C21"/>
  <c r="C20"/>
  <c r="C17"/>
  <c r="C15"/>
  <c r="C14"/>
  <c r="C12"/>
  <c r="C8"/>
  <c r="C7"/>
  <c r="C6"/>
  <c r="C68" l="1"/>
  <c r="C61"/>
  <c r="C18"/>
  <c r="C13" l="1"/>
  <c r="C59"/>
  <c r="D9"/>
  <c r="C9" l="1"/>
  <c r="D89"/>
  <c r="C23" l="1"/>
  <c r="C64" l="1"/>
  <c r="C66" l="1"/>
  <c r="C16"/>
  <c r="C92" l="1"/>
  <c r="F89"/>
  <c r="C89" l="1"/>
</calcChain>
</file>

<file path=xl/sharedStrings.xml><?xml version="1.0" encoding="utf-8"?>
<sst xmlns="http://schemas.openxmlformats.org/spreadsheetml/2006/main" count="260" uniqueCount="109">
  <si>
    <t>Программные мероприятия</t>
  </si>
  <si>
    <t>Информация о финансировании по источникам</t>
  </si>
  <si>
    <t>Всего</t>
  </si>
  <si>
    <t>Бюджет Астраханской области</t>
  </si>
  <si>
    <t>Ремонт автомобильной дороги общего пользования местного значения по  ул. Дзержинского в п. Володарский</t>
  </si>
  <si>
    <t>Бюджет района</t>
  </si>
  <si>
    <t>Федеральный бюджет</t>
  </si>
  <si>
    <t>ИТОГО:</t>
  </si>
  <si>
    <t>в том числе:</t>
  </si>
  <si>
    <t>Ответственный исполнитель мероприятия</t>
  </si>
  <si>
    <t>Результаты выполнения мероприятия</t>
  </si>
  <si>
    <t>Ремонт тротуара по пл. Октябрьская, ул. Володарского в п. Володарский</t>
  </si>
  <si>
    <t>Ремонт автомобильной дороги общего пользования местного значения по ул. Победы-ул. Дорожная в п. Володарский</t>
  </si>
  <si>
    <t>Ремонт автомобильной дороги общего пользования местного значения по ул. Дорожная в п. Володарский (ремонтные работы по земляному полотну)</t>
  </si>
  <si>
    <t>Ремонт автомобильной дороги общего пользования местного значения по ул. Аэродромная в п. Володарский (ремонтные работы по земляному полотну)</t>
  </si>
  <si>
    <t>Ремонт автомобильной дороги общего пользования местного значения Подъезд к с. Нариманово от а/д "Марфино-Калинино"</t>
  </si>
  <si>
    <t>Ремонт автомобильной дороги общего пользования местного значения по ул. Победы-ул. Мичурина в п. Володарский (ремонтные работы по земляному полотну)</t>
  </si>
  <si>
    <t>12 п.м.</t>
  </si>
  <si>
    <t>8 п.м.</t>
  </si>
  <si>
    <t>6 п.м.</t>
  </si>
  <si>
    <t>2015 год</t>
  </si>
  <si>
    <t>2016 год</t>
  </si>
  <si>
    <t>Оформление автомобильных дорог общего пользования местного значения и улиц МО "Володарский район"</t>
  </si>
  <si>
    <t>Ремонт автомобильной дороги общего пользования местного значения по ул. Маяковского в п. Володарский (ремонтные работы по земляному полотну)</t>
  </si>
  <si>
    <t>Ремонт асфальтобетонного покрытия автомобильной дороги от ул. Мичурина, 20 Б до ул. Мичурина, 20 Е в п. Володарский</t>
  </si>
  <si>
    <t>Ремонт автомобильной дороги общего пользования местного значения от ул. Мичурина, 1 до пл. Октябрьская, 3А в п. Володарский</t>
  </si>
  <si>
    <t>Изготовление и поставка активных светодиодных знаков в количестве 4 штук</t>
  </si>
  <si>
    <t>Поставка строительных материалов для ремонта направляющего барьерного ограждения по пл. Октябрьская, ул. Володарского в п. Володарский</t>
  </si>
  <si>
    <t>Содержание автомобильных дорог общего пользования местного значения МО "Поселок Володарский"</t>
  </si>
  <si>
    <t>Ремонт моста км 1+500 на автомобильной дороге общего пользования местного значения "от с.Большой Могой до п.Чуркин"</t>
  </si>
  <si>
    <t>Ремонт моста км 4+700 на автомобильной дороге общего пользования местного значения "от с.Большой Могой до п.Чуркин"</t>
  </si>
  <si>
    <t>Ремонт моста км 5+500 на автомобильной дороге общего пользования местного значения "от с.Большой Могой до п.Чуркин"</t>
  </si>
  <si>
    <t>Ремонт автомобильной дороги общего пользования местного значения по ул. Победы в п. Володарский</t>
  </si>
  <si>
    <t>Ямочный ремонт автомобильной дороги общего пользования местного значения по ул. Чайковского в п. Володарский</t>
  </si>
  <si>
    <t>Ремонт перильного ограждения моста через р. Чурка (о. Садковка)</t>
  </si>
  <si>
    <t xml:space="preserve">Устройство тротуара в п. Володарский </t>
  </si>
  <si>
    <t>Разработка и уплотнение грунтового основания по ул. Садовая в п.Володарский</t>
  </si>
  <si>
    <t>Мощность</t>
  </si>
  <si>
    <t>0,3 км</t>
  </si>
  <si>
    <t>0,5 км</t>
  </si>
  <si>
    <t>0,8 км</t>
  </si>
  <si>
    <t>0,794 км</t>
  </si>
  <si>
    <t>0,45 км</t>
  </si>
  <si>
    <t xml:space="preserve">0,332 км </t>
  </si>
  <si>
    <t>0,622 км</t>
  </si>
  <si>
    <t>0,2 км</t>
  </si>
  <si>
    <t xml:space="preserve">0,567 км </t>
  </si>
  <si>
    <t>Устройство площадки из тротуарной плитки перед отделом службы ЗАГС Астраханской области по Володарскому району</t>
  </si>
  <si>
    <t>Ремонт дороги общего пользования местного значения от ул. Заречная, 14 до ул. Заречная, 39, от ул. Заречная, 30 до ул. Пирогова, 18, от ул. Заречная, 39 до ул. Пирогова, 20, от ул. Заречная, 30 до ул. Первомайская, 64 в п. Володарский</t>
  </si>
  <si>
    <t xml:space="preserve">Строительный контроль за выполнением работ:                                                                    "Ремонт дороги общего пользования местного значения от ул. Заречная, 14 до ул. Заречная, 39, от ул. Заречная, 30 до ул. Пирогова, 18, от ул. Заречная, 39 до ул. Пирогова, 20, от ул. Заречная, 30 до ул. Первомайская, 64 в п. Володарский"                               </t>
  </si>
  <si>
    <t>Тенический надзор за выполнением работ по объекту: "Ремонт тротуара по пл. Октябрьская, ул. Володарского в п. Володарский"</t>
  </si>
  <si>
    <t>Технический надзор за выполнением работ по объекту: "Ремонт автомобильной дороги общего пользования местного значения Подъезд к с. Нариманово от а/д "Марфино-Калинино"</t>
  </si>
  <si>
    <t>Приобретение дорожных знаков</t>
  </si>
  <si>
    <t>Ремонт асфальтобетонного покрытия проезда от а/д "Астрахань-Марфино" до ул. Маяковского, 65 А в п. Володарский</t>
  </si>
  <si>
    <t>0,068 км</t>
  </si>
  <si>
    <t>Устройство основания под парковочные места по ул. Суворова, 3 в п. Володарский, Володарского района, Астраханской области</t>
  </si>
  <si>
    <t>636,5 м2</t>
  </si>
  <si>
    <t>Предоставление субсидии бюджету МО "Козловский сельсовет" согласно заключенным соглашениям на аренду паромной переправы через реку Бузан и аренду баркаса</t>
  </si>
  <si>
    <t>МКУ "Управление жилищно-коммунального хозяйства"</t>
  </si>
  <si>
    <t>150 м2</t>
  </si>
  <si>
    <t>Строительство подъезда к пос. Паромный от а/д "Козлово-Мултаново" в Володарском районе (кредиторская задолженность)</t>
  </si>
  <si>
    <t>Проведение проверки достоверности определения сметной стоимости объекта: "Строительство подъезда к с Алексеевка от автомобильной дороги общего пользования регионального значения Володарский-Цветное в Володарском районе Астраханской области"</t>
  </si>
  <si>
    <t>МКУ "Управление жилищно-коммунального хозяйства</t>
  </si>
  <si>
    <t>Устройство грунтового основания</t>
  </si>
  <si>
    <t>Приобретение строительных материалов на ремонт мостов на автомобильной дороге от с. Большой Могой до п. Чуркин</t>
  </si>
  <si>
    <t>Поставка щебня</t>
  </si>
  <si>
    <t>Ремонт тротуара</t>
  </si>
  <si>
    <t>Благоустройство площадки перед котельной</t>
  </si>
  <si>
    <t>Аренда паромной переправы</t>
  </si>
  <si>
    <t>Аренда судна</t>
  </si>
  <si>
    <t>Обустройство пешеходных переходов МО "Володарский район"</t>
  </si>
  <si>
    <t>0,59 км</t>
  </si>
  <si>
    <t>Содержание паромной переправы Тишково, расположенной на автомобильной дороге общего пользования местного значения между с. Тишково и с. Форпост Староватаженский в Володарском районе Астраханской области</t>
  </si>
  <si>
    <t>Предоставление субсидии бюджету МО "Мултановский сельсовет" согласно заключенному соглашению</t>
  </si>
  <si>
    <t>Предоставление субсидии бюджету МО "Новокрасинский сельсовет" согласно заключенному соглашению</t>
  </si>
  <si>
    <t>Ремонт автомобильной дороги общего пользования местного значения по  пер. Кутузова в п. Володарский (кредиторская задолженность 2015 года)</t>
  </si>
  <si>
    <t>Выполнение работ по монтажу и демонтажу ограждения тротуара в п. Володарский (кредиторская задолженность 2015 года)</t>
  </si>
  <si>
    <t>Ремонт подъезда к Володарскому районному суду в п. Володарский, Володарского района (кредиторская задолженность 2015 года)</t>
  </si>
  <si>
    <t>Поставка металлопродукции на ремонт парома (кредиторская задолженность 2015 года)</t>
  </si>
  <si>
    <t>Выделение этапов строительства объекта: "Строительство подъезда к с Алексеевка от автомобильной дороги общего пользования регионального значения Володарский-Цветное в Володарском районе Астраханской области" (кредиторская задолженность 2015 года)</t>
  </si>
  <si>
    <t>Содержание автомобильных дорог общего пользования местного значения МО "Поселок Володарский" УМП "Лотос" (кредиторская задолженность 2015 года)</t>
  </si>
  <si>
    <t xml:space="preserve">Содержание автомобильных дорог общего пользования местного значения МО "Поселок Володарский" УМП "Лотос" </t>
  </si>
  <si>
    <t xml:space="preserve">Перечень программных мероприятий МП  «Развитие дорожного хозяйства Володарского района Астраханской области                                                                                                                               на 2015 - 2016 годы»
</t>
  </si>
  <si>
    <t xml:space="preserve">Строительный контроль за выполнением работ по объектам:                                                                                                 1. "Ремонт автомобильной дороги общего пользования местного значения по ул. Аэродромная в п. Володарский" (земляные работы)
2. «Ремонт автомобильной дороги общего пользования местного значения по ул. Победы-ул. Мичурина в п. Володарский» (земляные работы);
3. «Ремонт автомобильной дороги общего пользования местного значения по ул. Победы-ул. Дорожная в п. Володарский» (земляные работы);                                                 4. "Ремонт автомобильной дороги общего пользования местного значения по ул. Дорожная" (земляные работы)
5. «Ремонт автомобильной дороги общего пользования местного значения по ул. Маяковского в п. Володарский» (земляные работы)                          </t>
  </si>
  <si>
    <t xml:space="preserve">  Строительный контроль за выполнением работ по объектам:                                                                                           1. "Ремонт моста км 1+500 на автомобильной дороге "от с. Большой Могой до п. Чуркин"
2."Ремонт моста км 4+700 на автомобильной дороге "от с. Большой Могой до п. Чуркин"                                    3."Ремонт моста км 5+500 на автомобильной дороге "от с. Большой Могой до п. Чуркин"</t>
  </si>
  <si>
    <t>Технический надзор за выполненнием работ по объектам:                                                                         1."Ремонт дворовых территорий и подъездов к многоквартирным домам по ул. Фрунзе20,24,26; ул. Свердлова, 33,35,37,39 в п. Володарский";                                    2."Ремонт автомобильной дороги общего пользования местного значения по ул. Володарского в п. Володарский"                                                                      3."Ремонт автомобильной дороги общего пользования местного значения по ул. Маяковского в п. Володарский"</t>
  </si>
  <si>
    <t>Технический надзор за выполненнием работ по объектам:                                                                        1."Ремонт автомобильной дороги общего пользования местного значения по пер. Кутузова в п. Володарский"                                                                           2."Ремонт дворовых территорий и подъездов к многоквартирным жилым домам по пер. Спортивный в п. Володарский" (кредиторская задолженность 2015 года)</t>
  </si>
  <si>
    <t>Оформление автомобильных дорог общего пользования местного значения и улиц МО "Большемогойский сельсовет", МО "Крутовский сельсовет", МО "Новокрасинский сельсовет",                    МО "Актюбинский сельсовет" (кредиторская задолженность 2015 года)</t>
  </si>
  <si>
    <t>Оформление автомобильных дорог общего пользования местного значения и улиц МО "Актюбинский сельсовет", МО "Хуторской сельсовет", МО "Новинский сельсовет"</t>
  </si>
  <si>
    <t>кредиторская задолженность 2015 года*</t>
  </si>
  <si>
    <t>* - на 1 января 2016 года</t>
  </si>
  <si>
    <t>Приобретение грузового автомобиля для содержания автомобильных дорог</t>
  </si>
  <si>
    <t>Приобретение навесного оборудования для разбрасывания пескосоляной смеси</t>
  </si>
  <si>
    <t>Ремонт автомобильной дороги общего пользования местного значения по ул. Ушакова в п. Володарский</t>
  </si>
  <si>
    <t>Приобретение механизированных инструментов и средства малой механизации для содержания автомобильных дорог и прочистки канализации</t>
  </si>
  <si>
    <t>Ремонт автомобильной дороги общего пользования местного значения по ул. Чайковского в п. Володарский</t>
  </si>
  <si>
    <t>0,273 км</t>
  </si>
  <si>
    <t>0,553 км</t>
  </si>
  <si>
    <t>Содержание автомобильных дорог общего пользования местного значения МО "Володарский район", в том числе транспортные услуги</t>
  </si>
  <si>
    <t>Приобретение автогрейдера для содержания автомобильных дорог (30%- в 2016 году)</t>
  </si>
  <si>
    <t>Приобретение экскаватора для содержания автомобильных дорог (30%- в 2016 году)</t>
  </si>
  <si>
    <t>Строительный контроль за выполнением работ по объекту: "Строительство подъезда к с Алексеевка от автомобильной дороги общего пользования регионального значения Володарский-Цветное в Володарском районе Астраханской области 1 этап"</t>
  </si>
  <si>
    <t xml:space="preserve">Ремонт автомобильной дороги общего пользования местного значения по ул. 30 лет Победы в с. Козлово </t>
  </si>
  <si>
    <t>Строительный контроль за выполнением работ по объектам: 
1. «Ремонт асфальтобетонного покрытия автомобильной дороги по ул. Мичурина»;
2. «Ремонт асфальтобетонного покрытия проезда от а/д "Астрахань-Марфино" до ул. Маяковского, 65 А в п. Володарский»;                                                                         3. "Ремонт автомобильной дороги общего пользования местного значения по ул. Дзержинского в п. Володарский";                                                                                   4. "Ремонт автомобильной дороги общего пользования местного значения по ул. Ушакова в п. Володарский";                                                                                  5. "Ремонт автомобильной дороги общего пользования местного значения по ул. Чайковского в п. Володарский";                                                                                     6. "Устройство основания под парковочные места по ул. Суворова, 3 в п. Володарский, Володарского района, Астраханской области"                                                             7."Ремонт автомобильной дороги общего пользования местного значения по ул. Суворова в п. Володарский"                                                                        8. "Ремонт автомобильной дороги общего пользования местного значения по ул. 30 лет Победы в с. Козлово"</t>
  </si>
  <si>
    <t>Благоустройство парка "Аллея славы"</t>
  </si>
  <si>
    <t>Благоустройство улично- дорожной сети  и дворовых территорий ( установка и ремонт тротуаров, уличного освещения, ливневой канализации, устройство площадок  и др.) МО "Козловский сельсовет"</t>
  </si>
  <si>
    <t>Авторский надзор за выполнением работ по объекту: "Строительство подъезда к с. Алексеевка от автомобильной дороги общего пользования регионального значения Володарский - Цветное в Володарском районе Астраханской области 1 этап"</t>
  </si>
  <si>
    <t>Профилирование автомобильных дорог общего пользования местного значения МО "Володарский район"</t>
  </si>
  <si>
    <r>
      <t xml:space="preserve"> Приложение № 2
к постановлению администрации                                                                         МО "Володарский район"                                                          № </t>
    </r>
    <r>
      <rPr>
        <u/>
        <sz val="11"/>
        <color theme="1"/>
        <rFont val="Times New Roman"/>
        <family val="1"/>
        <charset val="204"/>
      </rPr>
      <t>264</t>
    </r>
    <r>
      <rPr>
        <sz val="11"/>
        <color theme="1"/>
        <rFont val="Times New Roman"/>
        <family val="1"/>
        <charset val="204"/>
      </rPr>
      <t xml:space="preserve"> от </t>
    </r>
    <r>
      <rPr>
        <u/>
        <sz val="11"/>
        <color theme="1"/>
        <rFont val="Times New Roman"/>
        <family val="1"/>
        <charset val="204"/>
      </rPr>
      <t>19.08.2016</t>
    </r>
    <r>
      <rPr>
        <sz val="11"/>
        <color theme="1"/>
        <rFont val="Times New Roman"/>
        <family val="1"/>
        <charset val="204"/>
      </rPr>
      <t xml:space="preserve"> г.
</t>
    </r>
  </si>
</sst>
</file>

<file path=xl/styles.xml><?xml version="1.0" encoding="utf-8"?>
<styleSheet xmlns="http://schemas.openxmlformats.org/spreadsheetml/2006/main">
  <numFmts count="1">
    <numFmt numFmtId="164" formatCode="0.000"/>
  </numFmts>
  <fonts count="11">
    <font>
      <sz val="11"/>
      <color theme="1"/>
      <name val="Calibri"/>
      <family val="2"/>
      <charset val="204"/>
      <scheme val="minor"/>
    </font>
    <font>
      <b/>
      <sz val="11"/>
      <color theme="1"/>
      <name val="Times New Roman"/>
      <family val="1"/>
      <charset val="204"/>
    </font>
    <font>
      <sz val="11"/>
      <color rgb="FF000000"/>
      <name val="Times New Roman"/>
      <family val="1"/>
      <charset val="204"/>
    </font>
    <font>
      <sz val="11"/>
      <color theme="1"/>
      <name val="Times New Roman"/>
      <family val="1"/>
      <charset val="204"/>
    </font>
    <font>
      <b/>
      <sz val="11"/>
      <color rgb="FF000000"/>
      <name val="Times New Roman"/>
      <family val="1"/>
      <charset val="204"/>
    </font>
    <font>
      <sz val="10"/>
      <name val="Arial Cyr"/>
      <charset val="204"/>
    </font>
    <font>
      <b/>
      <sz val="11"/>
      <color theme="1"/>
      <name val="Calibri"/>
      <family val="2"/>
      <charset val="204"/>
      <scheme val="minor"/>
    </font>
    <font>
      <b/>
      <sz val="14"/>
      <color theme="1"/>
      <name val="Times New Roman"/>
      <family val="1"/>
      <charset val="204"/>
    </font>
    <font>
      <sz val="11"/>
      <color rgb="FFFF0000"/>
      <name val="Times New Roman"/>
      <family val="1"/>
      <charset val="204"/>
    </font>
    <font>
      <sz val="12"/>
      <name val="Times New Roman"/>
      <family val="1"/>
      <charset val="204"/>
    </font>
    <font>
      <u/>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5" fillId="0" borderId="0"/>
  </cellStyleXfs>
  <cellXfs count="58">
    <xf numFmtId="0" fontId="0" fillId="0" borderId="0" xfId="0"/>
    <xf numFmtId="0" fontId="0" fillId="2" borderId="0" xfId="0" applyFill="1" applyAlignment="1">
      <alignment horizontal="center" vertical="center"/>
    </xf>
    <xf numFmtId="2" fontId="0" fillId="2" borderId="0" xfId="0" applyNumberFormat="1" applyFill="1" applyAlignment="1">
      <alignment horizontal="center" vertical="center"/>
    </xf>
    <xf numFmtId="2" fontId="0" fillId="2" borderId="0" xfId="0" applyNumberFormat="1" applyFill="1" applyBorder="1" applyAlignment="1">
      <alignment horizontal="center" vertical="center"/>
    </xf>
    <xf numFmtId="0" fontId="0" fillId="2" borderId="0" xfId="0" applyFill="1"/>
    <xf numFmtId="0" fontId="6" fillId="2" borderId="0" xfId="0" applyFont="1" applyFill="1"/>
    <xf numFmtId="2" fontId="1"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0" fillId="2" borderId="0" xfId="0" applyFont="1" applyFill="1"/>
    <xf numFmtId="0" fontId="4" fillId="2" borderId="1" xfId="0" applyFont="1" applyFill="1" applyBorder="1" applyAlignment="1">
      <alignment horizontal="center" vertical="center" wrapText="1"/>
    </xf>
    <xf numFmtId="2" fontId="4"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2" fontId="4" fillId="2" borderId="0" xfId="0" applyNumberFormat="1"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1" fillId="2" borderId="0" xfId="0" applyFont="1" applyFill="1" applyAlignment="1">
      <alignment horizontal="center" vertical="center"/>
    </xf>
    <xf numFmtId="0" fontId="0" fillId="2" borderId="0" xfId="0" applyFill="1" applyAlignment="1">
      <alignment horizontal="center" vertical="center" wrapText="1"/>
    </xf>
    <xf numFmtId="2" fontId="8"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2" fontId="1"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2" fontId="2" fillId="2" borderId="3"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2" fontId="2" fillId="2" borderId="4" xfId="0" applyNumberFormat="1" applyFont="1" applyFill="1" applyBorder="1" applyAlignment="1">
      <alignment horizontal="center" vertical="center"/>
    </xf>
    <xf numFmtId="2" fontId="3" fillId="2" borderId="3" xfId="0" applyNumberFormat="1" applyFont="1" applyFill="1" applyBorder="1" applyAlignment="1">
      <alignment horizontal="center" vertical="center"/>
    </xf>
    <xf numFmtId="2" fontId="3" fillId="2" borderId="5" xfId="0" applyNumberFormat="1" applyFont="1" applyFill="1" applyBorder="1" applyAlignment="1">
      <alignment horizontal="center" vertical="center"/>
    </xf>
    <xf numFmtId="2" fontId="3" fillId="2" borderId="4"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2" fontId="1" fillId="2" borderId="1"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0" fillId="2" borderId="4" xfId="0" applyFill="1" applyBorder="1"/>
    <xf numFmtId="0" fontId="3"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3" fillId="2" borderId="0" xfId="0" applyFont="1" applyFill="1" applyAlignment="1">
      <alignment horizontal="right" vertical="center" wrapText="1"/>
    </xf>
    <xf numFmtId="0" fontId="0" fillId="2" borderId="4" xfId="0" applyFill="1" applyBorder="1" applyAlignment="1">
      <alignment horizontal="center"/>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95"/>
  <sheetViews>
    <sheetView tabSelected="1" view="pageBreakPreview" zoomScaleNormal="89" zoomScaleSheetLayoutView="100" workbookViewId="0">
      <selection activeCell="G1" sqref="G1:I1"/>
    </sheetView>
  </sheetViews>
  <sheetFormatPr defaultRowHeight="15"/>
  <cols>
    <col min="1" max="1" width="49.28515625" style="1" customWidth="1"/>
    <col min="2" max="2" width="16.7109375" style="1" customWidth="1"/>
    <col min="3" max="3" width="15.5703125" style="2" bestFit="1" customWidth="1"/>
    <col min="4" max="4" width="12.42578125" style="2" customWidth="1"/>
    <col min="5" max="5" width="15.140625" style="2" customWidth="1"/>
    <col min="6" max="6" width="14.28515625" style="2" customWidth="1"/>
    <col min="7" max="7" width="27.85546875" style="20" customWidth="1"/>
    <col min="8" max="8" width="10.7109375" style="1" customWidth="1"/>
    <col min="9" max="9" width="13.140625" style="1" customWidth="1"/>
    <col min="10" max="16384" width="9.140625" style="4"/>
  </cols>
  <sheetData>
    <row r="1" spans="1:9" ht="63" customHeight="1">
      <c r="D1" s="3"/>
      <c r="E1" s="3"/>
      <c r="F1" s="3"/>
      <c r="G1" s="56" t="s">
        <v>108</v>
      </c>
      <c r="H1" s="56"/>
      <c r="I1" s="56"/>
    </row>
    <row r="2" spans="1:9" s="5" customFormat="1" ht="37.5" customHeight="1">
      <c r="A2" s="54" t="s">
        <v>82</v>
      </c>
      <c r="B2" s="55"/>
      <c r="C2" s="55"/>
      <c r="D2" s="55"/>
      <c r="E2" s="55"/>
      <c r="F2" s="55"/>
      <c r="G2" s="55"/>
      <c r="H2" s="55"/>
      <c r="I2" s="55"/>
    </row>
    <row r="3" spans="1:9">
      <c r="A3" s="45" t="s">
        <v>0</v>
      </c>
      <c r="B3" s="46" t="s">
        <v>1</v>
      </c>
      <c r="C3" s="46"/>
      <c r="D3" s="46"/>
      <c r="E3" s="46"/>
      <c r="F3" s="46"/>
      <c r="G3" s="37" t="s">
        <v>9</v>
      </c>
      <c r="H3" s="37" t="s">
        <v>37</v>
      </c>
      <c r="I3" s="37" t="s">
        <v>10</v>
      </c>
    </row>
    <row r="4" spans="1:9" ht="8.25" customHeight="1">
      <c r="A4" s="45"/>
      <c r="B4" s="46" t="s">
        <v>2</v>
      </c>
      <c r="C4" s="46"/>
      <c r="D4" s="47"/>
      <c r="E4" s="47"/>
      <c r="F4" s="47"/>
      <c r="G4" s="37"/>
      <c r="H4" s="37"/>
      <c r="I4" s="37"/>
    </row>
    <row r="5" spans="1:9" ht="46.5" customHeight="1">
      <c r="A5" s="45"/>
      <c r="B5" s="46"/>
      <c r="C5" s="46"/>
      <c r="D5" s="27" t="s">
        <v>20</v>
      </c>
      <c r="E5" s="6" t="s">
        <v>89</v>
      </c>
      <c r="F5" s="27" t="s">
        <v>21</v>
      </c>
      <c r="G5" s="37"/>
      <c r="H5" s="37"/>
      <c r="I5" s="37"/>
    </row>
    <row r="6" spans="1:9" ht="51.75" customHeight="1">
      <c r="A6" s="22" t="s">
        <v>55</v>
      </c>
      <c r="B6" s="22" t="s">
        <v>5</v>
      </c>
      <c r="C6" s="7">
        <f t="shared" ref="C6:C42" si="0">SUM(D6:F6)</f>
        <v>350</v>
      </c>
      <c r="D6" s="8"/>
      <c r="E6" s="8"/>
      <c r="F6" s="8">
        <v>350</v>
      </c>
      <c r="G6" s="25" t="s">
        <v>58</v>
      </c>
      <c r="H6" s="28" t="s">
        <v>56</v>
      </c>
      <c r="I6" s="25"/>
    </row>
    <row r="7" spans="1:9" ht="37.5" customHeight="1">
      <c r="A7" s="22" t="s">
        <v>32</v>
      </c>
      <c r="B7" s="22" t="s">
        <v>5</v>
      </c>
      <c r="C7" s="7">
        <f t="shared" si="0"/>
        <v>337.96366999999998</v>
      </c>
      <c r="D7" s="8">
        <v>337.96366999999998</v>
      </c>
      <c r="E7" s="8"/>
      <c r="F7" s="8"/>
      <c r="G7" s="25" t="s">
        <v>58</v>
      </c>
      <c r="H7" s="28"/>
      <c r="I7" s="25"/>
    </row>
    <row r="8" spans="1:9" ht="45">
      <c r="A8" s="22" t="s">
        <v>33</v>
      </c>
      <c r="B8" s="22" t="s">
        <v>5</v>
      </c>
      <c r="C8" s="7">
        <f t="shared" si="0"/>
        <v>252.35</v>
      </c>
      <c r="D8" s="8">
        <v>252.35</v>
      </c>
      <c r="E8" s="8"/>
      <c r="F8" s="8"/>
      <c r="G8" s="25" t="s">
        <v>58</v>
      </c>
      <c r="H8" s="28" t="s">
        <v>59</v>
      </c>
      <c r="I8" s="25"/>
    </row>
    <row r="9" spans="1:9" ht="67.5" customHeight="1">
      <c r="A9" s="22" t="s">
        <v>23</v>
      </c>
      <c r="B9" s="22" t="s">
        <v>5</v>
      </c>
      <c r="C9" s="7">
        <f t="shared" si="0"/>
        <v>111.91526</v>
      </c>
      <c r="D9" s="8">
        <f>111.91526</f>
        <v>111.91526</v>
      </c>
      <c r="E9" s="8"/>
      <c r="F9" s="8"/>
      <c r="G9" s="25" t="s">
        <v>58</v>
      </c>
      <c r="H9" s="28" t="s">
        <v>39</v>
      </c>
      <c r="I9" s="25"/>
    </row>
    <row r="10" spans="1:9" ht="47.25" customHeight="1">
      <c r="A10" s="22" t="s">
        <v>104</v>
      </c>
      <c r="B10" s="22" t="s">
        <v>5</v>
      </c>
      <c r="C10" s="7">
        <f t="shared" si="0"/>
        <v>428.07400000000001</v>
      </c>
      <c r="D10" s="8"/>
      <c r="E10" s="8"/>
      <c r="F10" s="8">
        <v>428.07400000000001</v>
      </c>
      <c r="G10" s="25" t="s">
        <v>58</v>
      </c>
      <c r="H10" s="28"/>
      <c r="I10" s="25"/>
    </row>
    <row r="11" spans="1:9" ht="93" customHeight="1">
      <c r="A11" s="9" t="s">
        <v>105</v>
      </c>
      <c r="B11" s="22" t="s">
        <v>5</v>
      </c>
      <c r="C11" s="7">
        <f t="shared" si="0"/>
        <v>19.143999999999998</v>
      </c>
      <c r="D11" s="8"/>
      <c r="E11" s="8"/>
      <c r="F11" s="8">
        <v>19.143999999999998</v>
      </c>
      <c r="G11" s="25" t="s">
        <v>58</v>
      </c>
      <c r="H11" s="28"/>
      <c r="I11" s="25"/>
    </row>
    <row r="12" spans="1:9" ht="63.75" customHeight="1">
      <c r="A12" s="22" t="s">
        <v>60</v>
      </c>
      <c r="B12" s="22" t="s">
        <v>5</v>
      </c>
      <c r="C12" s="7">
        <f t="shared" si="0"/>
        <v>2527.9521</v>
      </c>
      <c r="D12" s="8">
        <v>2527.9521</v>
      </c>
      <c r="E12" s="8"/>
      <c r="F12" s="8"/>
      <c r="G12" s="25" t="s">
        <v>58</v>
      </c>
      <c r="H12" s="28"/>
      <c r="I12" s="25"/>
    </row>
    <row r="13" spans="1:9" ht="45">
      <c r="A13" s="34" t="s">
        <v>48</v>
      </c>
      <c r="B13" s="22" t="s">
        <v>3</v>
      </c>
      <c r="C13" s="7">
        <f t="shared" si="0"/>
        <v>3984.6839199999999</v>
      </c>
      <c r="D13" s="8">
        <v>3984.6839199999999</v>
      </c>
      <c r="E13" s="8"/>
      <c r="F13" s="21"/>
      <c r="G13" s="35" t="s">
        <v>58</v>
      </c>
      <c r="H13" s="37" t="s">
        <v>41</v>
      </c>
      <c r="I13" s="35"/>
    </row>
    <row r="14" spans="1:9" ht="35.25" customHeight="1">
      <c r="A14" s="34"/>
      <c r="B14" s="22" t="s">
        <v>5</v>
      </c>
      <c r="C14" s="7">
        <f t="shared" si="0"/>
        <v>553.48841000000004</v>
      </c>
      <c r="D14" s="8">
        <v>553.48841000000004</v>
      </c>
      <c r="E14" s="8"/>
      <c r="F14" s="8"/>
      <c r="G14" s="36"/>
      <c r="H14" s="37"/>
      <c r="I14" s="36"/>
    </row>
    <row r="15" spans="1:9" ht="112.5" customHeight="1">
      <c r="A15" s="22" t="s">
        <v>49</v>
      </c>
      <c r="B15" s="22" t="s">
        <v>5</v>
      </c>
      <c r="C15" s="7">
        <f t="shared" si="0"/>
        <v>99.9</v>
      </c>
      <c r="D15" s="8">
        <v>99.9</v>
      </c>
      <c r="E15" s="8"/>
      <c r="F15" s="8"/>
      <c r="G15" s="23" t="s">
        <v>58</v>
      </c>
      <c r="H15" s="25"/>
      <c r="I15" s="25"/>
    </row>
    <row r="16" spans="1:9" ht="42.75" customHeight="1">
      <c r="A16" s="34" t="s">
        <v>75</v>
      </c>
      <c r="B16" s="22" t="s">
        <v>3</v>
      </c>
      <c r="C16" s="7">
        <f t="shared" si="0"/>
        <v>0</v>
      </c>
      <c r="D16" s="8"/>
      <c r="E16" s="8"/>
      <c r="F16" s="21"/>
      <c r="G16" s="35" t="s">
        <v>58</v>
      </c>
      <c r="H16" s="51" t="s">
        <v>40</v>
      </c>
      <c r="I16" s="35"/>
    </row>
    <row r="17" spans="1:9" ht="33.75" customHeight="1">
      <c r="A17" s="34"/>
      <c r="B17" s="22" t="s">
        <v>5</v>
      </c>
      <c r="C17" s="7">
        <f t="shared" si="0"/>
        <v>123.8</v>
      </c>
      <c r="D17" s="8"/>
      <c r="E17" s="8">
        <v>123.8</v>
      </c>
      <c r="F17" s="8"/>
      <c r="G17" s="36"/>
      <c r="H17" s="51"/>
      <c r="I17" s="36"/>
    </row>
    <row r="18" spans="1:9" ht="48" customHeight="1">
      <c r="A18" s="31" t="s">
        <v>53</v>
      </c>
      <c r="B18" s="22" t="s">
        <v>5</v>
      </c>
      <c r="C18" s="7">
        <f t="shared" si="0"/>
        <v>1600.65148</v>
      </c>
      <c r="D18" s="8"/>
      <c r="E18" s="8"/>
      <c r="F18" s="8">
        <v>1600.65148</v>
      </c>
      <c r="G18" s="23" t="s">
        <v>58</v>
      </c>
      <c r="H18" s="29" t="s">
        <v>42</v>
      </c>
      <c r="I18" s="23"/>
    </row>
    <row r="19" spans="1:9" ht="42" customHeight="1">
      <c r="A19" s="31" t="s">
        <v>102</v>
      </c>
      <c r="B19" s="22" t="s">
        <v>5</v>
      </c>
      <c r="C19" s="7">
        <f t="shared" si="0"/>
        <v>266.30700000000002</v>
      </c>
      <c r="D19" s="8"/>
      <c r="E19" s="8"/>
      <c r="F19" s="8">
        <v>266.30700000000002</v>
      </c>
      <c r="G19" s="23" t="s">
        <v>58</v>
      </c>
      <c r="H19" s="29"/>
      <c r="I19" s="23"/>
    </row>
    <row r="20" spans="1:9" ht="70.5" customHeight="1">
      <c r="A20" s="25" t="s">
        <v>16</v>
      </c>
      <c r="B20" s="22" t="s">
        <v>5</v>
      </c>
      <c r="C20" s="7">
        <f t="shared" si="0"/>
        <v>45.69238</v>
      </c>
      <c r="D20" s="8">
        <v>45.69238</v>
      </c>
      <c r="E20" s="8"/>
      <c r="F20" s="8"/>
      <c r="G20" s="25" t="s">
        <v>58</v>
      </c>
      <c r="H20" s="25" t="s">
        <v>43</v>
      </c>
      <c r="I20" s="25"/>
    </row>
    <row r="21" spans="1:9" ht="55.5" customHeight="1">
      <c r="A21" s="25" t="s">
        <v>12</v>
      </c>
      <c r="B21" s="22" t="s">
        <v>5</v>
      </c>
      <c r="C21" s="7">
        <f t="shared" si="0"/>
        <v>88.685699999999997</v>
      </c>
      <c r="D21" s="8">
        <v>88.685699999999997</v>
      </c>
      <c r="E21" s="8"/>
      <c r="F21" s="8"/>
      <c r="G21" s="25" t="s">
        <v>58</v>
      </c>
      <c r="H21" s="25" t="s">
        <v>44</v>
      </c>
      <c r="I21" s="25"/>
    </row>
    <row r="22" spans="1:9" ht="68.25" customHeight="1">
      <c r="A22" s="25" t="s">
        <v>13</v>
      </c>
      <c r="B22" s="22" t="s">
        <v>5</v>
      </c>
      <c r="C22" s="7">
        <f t="shared" si="0"/>
        <v>591.0394</v>
      </c>
      <c r="D22" s="8">
        <v>591.0394</v>
      </c>
      <c r="E22" s="8"/>
      <c r="F22" s="8"/>
      <c r="G22" s="25" t="s">
        <v>58</v>
      </c>
      <c r="H22" s="25" t="s">
        <v>45</v>
      </c>
      <c r="I22" s="25"/>
    </row>
    <row r="23" spans="1:9" ht="49.5" customHeight="1">
      <c r="A23" s="37" t="s">
        <v>14</v>
      </c>
      <c r="B23" s="22" t="s">
        <v>3</v>
      </c>
      <c r="C23" s="8">
        <f t="shared" si="0"/>
        <v>0</v>
      </c>
      <c r="D23" s="8"/>
      <c r="E23" s="8"/>
      <c r="F23" s="21"/>
      <c r="G23" s="35" t="s">
        <v>58</v>
      </c>
      <c r="H23" s="37" t="s">
        <v>46</v>
      </c>
      <c r="I23" s="35"/>
    </row>
    <row r="24" spans="1:9" ht="24.75" customHeight="1">
      <c r="A24" s="37"/>
      <c r="B24" s="22" t="s">
        <v>5</v>
      </c>
      <c r="C24" s="7">
        <f t="shared" si="0"/>
        <v>10.4053</v>
      </c>
      <c r="D24" s="8">
        <v>10.4053</v>
      </c>
      <c r="E24" s="8"/>
      <c r="F24" s="8"/>
      <c r="G24" s="36"/>
      <c r="H24" s="37"/>
      <c r="I24" s="36"/>
    </row>
    <row r="25" spans="1:9" ht="255">
      <c r="A25" s="25" t="s">
        <v>83</v>
      </c>
      <c r="B25" s="22" t="s">
        <v>5</v>
      </c>
      <c r="C25" s="7">
        <f t="shared" si="0"/>
        <v>24.32546</v>
      </c>
      <c r="D25" s="8">
        <v>24.32546</v>
      </c>
      <c r="E25" s="8"/>
      <c r="F25" s="8"/>
      <c r="G25" s="25" t="s">
        <v>58</v>
      </c>
      <c r="H25" s="25"/>
      <c r="I25" s="25"/>
    </row>
    <row r="26" spans="1:9" ht="120">
      <c r="A26" s="25" t="s">
        <v>84</v>
      </c>
      <c r="B26" s="22" t="s">
        <v>5</v>
      </c>
      <c r="C26" s="7">
        <f t="shared" si="0"/>
        <v>29.59</v>
      </c>
      <c r="D26" s="8">
        <v>29.59</v>
      </c>
      <c r="E26" s="8"/>
      <c r="F26" s="8"/>
      <c r="G26" s="25" t="s">
        <v>58</v>
      </c>
      <c r="H26" s="25"/>
      <c r="I26" s="25"/>
    </row>
    <row r="27" spans="1:9" ht="74.25" customHeight="1">
      <c r="A27" s="35" t="s">
        <v>103</v>
      </c>
      <c r="B27" s="35" t="s">
        <v>5</v>
      </c>
      <c r="C27" s="39">
        <f>SUM(D27:F29)</f>
        <v>269.52300000000002</v>
      </c>
      <c r="D27" s="42">
        <v>99</v>
      </c>
      <c r="E27" s="42"/>
      <c r="F27" s="42">
        <f>33+33+32+26+10+31.523+5</f>
        <v>170.523</v>
      </c>
      <c r="G27" s="35" t="s">
        <v>58</v>
      </c>
      <c r="H27" s="35"/>
      <c r="I27" s="35"/>
    </row>
    <row r="28" spans="1:9" ht="66" customHeight="1">
      <c r="A28" s="38"/>
      <c r="B28" s="38"/>
      <c r="C28" s="40"/>
      <c r="D28" s="43"/>
      <c r="E28" s="43"/>
      <c r="F28" s="43"/>
      <c r="G28" s="38"/>
      <c r="H28" s="38"/>
      <c r="I28" s="38"/>
    </row>
    <row r="29" spans="1:9" s="10" customFormat="1" ht="105" customHeight="1">
      <c r="A29" s="38"/>
      <c r="B29" s="38"/>
      <c r="C29" s="40"/>
      <c r="D29" s="43"/>
      <c r="E29" s="43"/>
      <c r="F29" s="43"/>
      <c r="G29" s="38"/>
      <c r="H29" s="38"/>
      <c r="I29" s="38"/>
    </row>
    <row r="30" spans="1:9" s="10" customFormat="1" ht="130.5" customHeight="1">
      <c r="A30" s="36"/>
      <c r="B30" s="36"/>
      <c r="C30" s="41"/>
      <c r="D30" s="44"/>
      <c r="E30" s="44"/>
      <c r="F30" s="44"/>
      <c r="G30" s="36"/>
      <c r="H30" s="36"/>
      <c r="I30" s="36"/>
    </row>
    <row r="31" spans="1:9" ht="165">
      <c r="A31" s="25" t="s">
        <v>85</v>
      </c>
      <c r="B31" s="22" t="s">
        <v>5</v>
      </c>
      <c r="C31" s="7">
        <f t="shared" si="0"/>
        <v>99</v>
      </c>
      <c r="D31" s="8">
        <v>99</v>
      </c>
      <c r="E31" s="8"/>
      <c r="F31" s="8"/>
      <c r="G31" s="25" t="s">
        <v>58</v>
      </c>
      <c r="H31" s="25"/>
      <c r="I31" s="25"/>
    </row>
    <row r="32" spans="1:9" ht="135">
      <c r="A32" s="25" t="s">
        <v>86</v>
      </c>
      <c r="B32" s="22" t="s">
        <v>5</v>
      </c>
      <c r="C32" s="7">
        <f t="shared" si="0"/>
        <v>78</v>
      </c>
      <c r="D32" s="8">
        <v>23</v>
      </c>
      <c r="E32" s="8">
        <v>55</v>
      </c>
      <c r="F32" s="8"/>
      <c r="G32" s="25" t="s">
        <v>58</v>
      </c>
      <c r="H32" s="25"/>
      <c r="I32" s="25"/>
    </row>
    <row r="33" spans="1:9" ht="36" customHeight="1">
      <c r="A33" s="22" t="s">
        <v>11</v>
      </c>
      <c r="B33" s="22" t="s">
        <v>5</v>
      </c>
      <c r="C33" s="7">
        <f t="shared" si="0"/>
        <v>2384.1999999999998</v>
      </c>
      <c r="D33" s="8">
        <v>2384.1999999999998</v>
      </c>
      <c r="E33" s="8"/>
      <c r="F33" s="8"/>
      <c r="G33" s="25" t="s">
        <v>58</v>
      </c>
      <c r="H33" s="28"/>
      <c r="I33" s="25"/>
    </row>
    <row r="34" spans="1:9" ht="45">
      <c r="A34" s="22" t="s">
        <v>50</v>
      </c>
      <c r="B34" s="22" t="s">
        <v>5</v>
      </c>
      <c r="C34" s="7">
        <f t="shared" si="0"/>
        <v>60</v>
      </c>
      <c r="D34" s="8">
        <v>60</v>
      </c>
      <c r="E34" s="8"/>
      <c r="F34" s="8"/>
      <c r="G34" s="25" t="s">
        <v>58</v>
      </c>
      <c r="H34" s="28"/>
      <c r="I34" s="25"/>
    </row>
    <row r="35" spans="1:9" ht="30">
      <c r="A35" s="22" t="s">
        <v>35</v>
      </c>
      <c r="B35" s="22" t="s">
        <v>5</v>
      </c>
      <c r="C35" s="7">
        <f t="shared" si="0"/>
        <v>507.30552999999998</v>
      </c>
      <c r="D35" s="8">
        <v>507.30552999999998</v>
      </c>
      <c r="E35" s="8"/>
      <c r="F35" s="8"/>
      <c r="G35" s="25" t="s">
        <v>58</v>
      </c>
      <c r="H35" s="28"/>
      <c r="I35" s="25"/>
    </row>
    <row r="36" spans="1:9" ht="30">
      <c r="A36" s="31" t="s">
        <v>66</v>
      </c>
      <c r="B36" s="22" t="s">
        <v>5</v>
      </c>
      <c r="C36" s="7">
        <f t="shared" si="0"/>
        <v>99.786000000000001</v>
      </c>
      <c r="D36" s="8">
        <v>99.786000000000001</v>
      </c>
      <c r="E36" s="8"/>
      <c r="F36" s="8"/>
      <c r="G36" s="25" t="s">
        <v>58</v>
      </c>
      <c r="H36" s="29"/>
      <c r="I36" s="23"/>
    </row>
    <row r="37" spans="1:9" ht="30">
      <c r="A37" s="22" t="s">
        <v>67</v>
      </c>
      <c r="B37" s="22" t="s">
        <v>5</v>
      </c>
      <c r="C37" s="7">
        <f t="shared" si="0"/>
        <v>65.525999999999996</v>
      </c>
      <c r="D37" s="8">
        <v>65.525999999999996</v>
      </c>
      <c r="E37" s="8"/>
      <c r="F37" s="8"/>
      <c r="G37" s="25" t="s">
        <v>58</v>
      </c>
      <c r="H37" s="29"/>
      <c r="I37" s="23"/>
    </row>
    <row r="38" spans="1:9" ht="45">
      <c r="A38" s="22" t="s">
        <v>27</v>
      </c>
      <c r="B38" s="22" t="s">
        <v>5</v>
      </c>
      <c r="C38" s="7">
        <f t="shared" si="0"/>
        <v>498</v>
      </c>
      <c r="D38" s="8">
        <v>498</v>
      </c>
      <c r="E38" s="8"/>
      <c r="F38" s="8"/>
      <c r="G38" s="25" t="s">
        <v>58</v>
      </c>
      <c r="H38" s="28"/>
      <c r="I38" s="25"/>
    </row>
    <row r="39" spans="1:9" ht="45">
      <c r="A39" s="22" t="s">
        <v>76</v>
      </c>
      <c r="B39" s="22" t="s">
        <v>5</v>
      </c>
      <c r="C39" s="7">
        <f t="shared" si="0"/>
        <v>733.67</v>
      </c>
      <c r="D39" s="8">
        <v>727.05</v>
      </c>
      <c r="E39" s="8">
        <v>6.62</v>
      </c>
      <c r="F39" s="8"/>
      <c r="G39" s="25" t="s">
        <v>58</v>
      </c>
      <c r="H39" s="28"/>
      <c r="I39" s="25"/>
    </row>
    <row r="40" spans="1:9" ht="45">
      <c r="A40" s="25" t="s">
        <v>28</v>
      </c>
      <c r="B40" s="22" t="s">
        <v>5</v>
      </c>
      <c r="C40" s="7">
        <f t="shared" si="0"/>
        <v>266.60000000000002</v>
      </c>
      <c r="D40" s="8">
        <v>266.60000000000002</v>
      </c>
      <c r="E40" s="8"/>
      <c r="F40" s="8"/>
      <c r="G40" s="23" t="s">
        <v>58</v>
      </c>
      <c r="H40" s="28"/>
      <c r="I40" s="25"/>
    </row>
    <row r="41" spans="1:9" ht="45">
      <c r="A41" s="25" t="s">
        <v>98</v>
      </c>
      <c r="B41" s="22" t="s">
        <v>5</v>
      </c>
      <c r="C41" s="7">
        <f t="shared" ref="C41:C79" si="1">SUM(D41:F41)</f>
        <v>2667.6839999999997</v>
      </c>
      <c r="D41" s="8"/>
      <c r="E41" s="8"/>
      <c r="F41" s="8">
        <f>47.7+76.5+91.35+90.925+29.0912+50+97.7+50+8.8+368.7038+97.5+46.5+1651.442-14.202-14.202-10.124</f>
        <v>2667.6839999999997</v>
      </c>
      <c r="G41" s="23" t="s">
        <v>58</v>
      </c>
      <c r="H41" s="28"/>
      <c r="I41" s="25"/>
    </row>
    <row r="42" spans="1:9" ht="53.25" customHeight="1">
      <c r="A42" s="25" t="s">
        <v>81</v>
      </c>
      <c r="B42" s="22" t="s">
        <v>5</v>
      </c>
      <c r="C42" s="7">
        <f t="shared" si="0"/>
        <v>123.71258</v>
      </c>
      <c r="D42" s="8"/>
      <c r="E42" s="8"/>
      <c r="F42" s="8">
        <v>123.71258</v>
      </c>
      <c r="G42" s="23" t="s">
        <v>58</v>
      </c>
      <c r="H42" s="28"/>
      <c r="I42" s="25"/>
    </row>
    <row r="43" spans="1:9" ht="68.25" customHeight="1">
      <c r="A43" s="25" t="s">
        <v>80</v>
      </c>
      <c r="B43" s="22" t="s">
        <v>5</v>
      </c>
      <c r="C43" s="7">
        <f t="shared" si="1"/>
        <v>36.880000000000003</v>
      </c>
      <c r="D43" s="8"/>
      <c r="E43" s="8">
        <v>36.880000000000003</v>
      </c>
      <c r="F43" s="8"/>
      <c r="G43" s="23" t="s">
        <v>58</v>
      </c>
      <c r="H43" s="28"/>
      <c r="I43" s="25"/>
    </row>
    <row r="44" spans="1:9" ht="45" customHeight="1">
      <c r="A44" s="25" t="s">
        <v>99</v>
      </c>
      <c r="B44" s="22" t="s">
        <v>5</v>
      </c>
      <c r="C44" s="7">
        <f t="shared" si="1"/>
        <v>600</v>
      </c>
      <c r="D44" s="8"/>
      <c r="E44" s="8"/>
      <c r="F44" s="8">
        <v>600</v>
      </c>
      <c r="G44" s="23" t="s">
        <v>58</v>
      </c>
      <c r="H44" s="28"/>
      <c r="I44" s="25"/>
    </row>
    <row r="45" spans="1:9" ht="50.25" customHeight="1">
      <c r="A45" s="25" t="s">
        <v>91</v>
      </c>
      <c r="B45" s="22" t="s">
        <v>5</v>
      </c>
      <c r="C45" s="7">
        <f t="shared" si="1"/>
        <v>300</v>
      </c>
      <c r="D45" s="8"/>
      <c r="E45" s="8"/>
      <c r="F45" s="8">
        <v>300</v>
      </c>
      <c r="G45" s="23" t="s">
        <v>58</v>
      </c>
      <c r="H45" s="28"/>
      <c r="I45" s="25"/>
    </row>
    <row r="46" spans="1:9" ht="50.25" customHeight="1">
      <c r="A46" s="25" t="s">
        <v>92</v>
      </c>
      <c r="B46" s="22" t="s">
        <v>5</v>
      </c>
      <c r="C46" s="7">
        <f t="shared" si="1"/>
        <v>350</v>
      </c>
      <c r="D46" s="8"/>
      <c r="E46" s="8"/>
      <c r="F46" s="8">
        <v>350</v>
      </c>
      <c r="G46" s="23" t="s">
        <v>58</v>
      </c>
      <c r="H46" s="28"/>
      <c r="I46" s="25"/>
    </row>
    <row r="47" spans="1:9" ht="46.5" customHeight="1">
      <c r="A47" s="25" t="s">
        <v>100</v>
      </c>
      <c r="B47" s="22" t="s">
        <v>5</v>
      </c>
      <c r="C47" s="7">
        <f t="shared" si="1"/>
        <v>750</v>
      </c>
      <c r="D47" s="8"/>
      <c r="E47" s="8"/>
      <c r="F47" s="8">
        <v>750</v>
      </c>
      <c r="G47" s="23" t="s">
        <v>58</v>
      </c>
      <c r="H47" s="28"/>
      <c r="I47" s="25"/>
    </row>
    <row r="48" spans="1:9" ht="52.5" customHeight="1">
      <c r="A48" s="25" t="s">
        <v>94</v>
      </c>
      <c r="B48" s="22" t="s">
        <v>5</v>
      </c>
      <c r="C48" s="7">
        <f t="shared" si="1"/>
        <v>480</v>
      </c>
      <c r="D48" s="8"/>
      <c r="E48" s="8"/>
      <c r="F48" s="8">
        <f>200+220+60</f>
        <v>480</v>
      </c>
      <c r="G48" s="23" t="s">
        <v>58</v>
      </c>
      <c r="H48" s="28"/>
      <c r="I48" s="25"/>
    </row>
    <row r="49" spans="1:9" ht="30">
      <c r="A49" s="25" t="s">
        <v>52</v>
      </c>
      <c r="B49" s="22" t="s">
        <v>5</v>
      </c>
      <c r="C49" s="7">
        <f t="shared" si="1"/>
        <v>747.11199999999997</v>
      </c>
      <c r="D49" s="8">
        <v>212.6</v>
      </c>
      <c r="E49" s="8"/>
      <c r="F49" s="8">
        <f>500+34.512</f>
        <v>534.51199999999994</v>
      </c>
      <c r="G49" s="23" t="s">
        <v>58</v>
      </c>
      <c r="H49" s="28"/>
      <c r="I49" s="25"/>
    </row>
    <row r="50" spans="1:9" ht="35.25" customHeight="1">
      <c r="A50" s="25" t="s">
        <v>70</v>
      </c>
      <c r="B50" s="22" t="s">
        <v>5</v>
      </c>
      <c r="C50" s="7">
        <f t="shared" si="1"/>
        <v>1200</v>
      </c>
      <c r="D50" s="8"/>
      <c r="E50" s="8"/>
      <c r="F50" s="8">
        <v>1200</v>
      </c>
      <c r="G50" s="23" t="s">
        <v>58</v>
      </c>
      <c r="H50" s="28"/>
      <c r="I50" s="25"/>
    </row>
    <row r="51" spans="1:9" ht="45" customHeight="1">
      <c r="A51" s="25" t="s">
        <v>107</v>
      </c>
      <c r="B51" s="22" t="s">
        <v>5</v>
      </c>
      <c r="C51" s="7">
        <f t="shared" si="1"/>
        <v>431.9</v>
      </c>
      <c r="D51" s="8">
        <v>431.9</v>
      </c>
      <c r="E51" s="8"/>
      <c r="F51" s="8"/>
      <c r="G51" s="23" t="s">
        <v>58</v>
      </c>
      <c r="H51" s="28"/>
      <c r="I51" s="25"/>
    </row>
    <row r="52" spans="1:9" ht="30">
      <c r="A52" s="25" t="s">
        <v>63</v>
      </c>
      <c r="B52" s="22" t="s">
        <v>5</v>
      </c>
      <c r="C52" s="7">
        <f t="shared" si="1"/>
        <v>596.1</v>
      </c>
      <c r="D52" s="8">
        <v>596.1</v>
      </c>
      <c r="E52" s="8"/>
      <c r="F52" s="8"/>
      <c r="G52" s="25" t="s">
        <v>58</v>
      </c>
      <c r="H52" s="28"/>
      <c r="I52" s="25"/>
    </row>
    <row r="53" spans="1:9" ht="53.25" customHeight="1">
      <c r="A53" s="25" t="s">
        <v>64</v>
      </c>
      <c r="B53" s="22" t="s">
        <v>5</v>
      </c>
      <c r="C53" s="7">
        <f t="shared" si="1"/>
        <v>187.7</v>
      </c>
      <c r="D53" s="8">
        <v>187.7</v>
      </c>
      <c r="E53" s="8"/>
      <c r="F53" s="8"/>
      <c r="G53" s="25" t="s">
        <v>58</v>
      </c>
      <c r="H53" s="28"/>
      <c r="I53" s="25"/>
    </row>
    <row r="54" spans="1:9" ht="30">
      <c r="A54" s="25" t="s">
        <v>65</v>
      </c>
      <c r="B54" s="22" t="s">
        <v>5</v>
      </c>
      <c r="C54" s="7">
        <f t="shared" si="1"/>
        <v>40.049999999999997</v>
      </c>
      <c r="D54" s="8">
        <v>40.049999999999997</v>
      </c>
      <c r="E54" s="8"/>
      <c r="F54" s="8"/>
      <c r="G54" s="25" t="s">
        <v>58</v>
      </c>
      <c r="H54" s="28"/>
      <c r="I54" s="25"/>
    </row>
    <row r="55" spans="1:9" ht="30">
      <c r="A55" s="25" t="s">
        <v>36</v>
      </c>
      <c r="B55" s="22" t="s">
        <v>5</v>
      </c>
      <c r="C55" s="7">
        <f t="shared" si="1"/>
        <v>60.805</v>
      </c>
      <c r="D55" s="8">
        <v>60.805</v>
      </c>
      <c r="E55" s="8"/>
      <c r="F55" s="8"/>
      <c r="G55" s="25" t="s">
        <v>58</v>
      </c>
      <c r="H55" s="28"/>
      <c r="I55" s="25"/>
    </row>
    <row r="56" spans="1:9" ht="45">
      <c r="A56" s="31" t="s">
        <v>4</v>
      </c>
      <c r="B56" s="22" t="s">
        <v>5</v>
      </c>
      <c r="C56" s="7">
        <f t="shared" si="1"/>
        <v>1043.99081</v>
      </c>
      <c r="D56" s="8"/>
      <c r="E56" s="8"/>
      <c r="F56" s="8">
        <v>1043.99081</v>
      </c>
      <c r="G56" s="23" t="s">
        <v>58</v>
      </c>
      <c r="H56" s="29" t="s">
        <v>71</v>
      </c>
      <c r="I56" s="23"/>
    </row>
    <row r="57" spans="1:9" ht="34.5" customHeight="1">
      <c r="A57" s="31" t="s">
        <v>93</v>
      </c>
      <c r="B57" s="22" t="s">
        <v>5</v>
      </c>
      <c r="C57" s="7">
        <f t="shared" si="1"/>
        <v>1795.133</v>
      </c>
      <c r="D57" s="8"/>
      <c r="E57" s="8"/>
      <c r="F57" s="8">
        <v>1795.133</v>
      </c>
      <c r="G57" s="23" t="s">
        <v>58</v>
      </c>
      <c r="H57" s="29" t="s">
        <v>96</v>
      </c>
      <c r="I57" s="23"/>
    </row>
    <row r="58" spans="1:9" ht="44.25" customHeight="1">
      <c r="A58" s="31" t="s">
        <v>95</v>
      </c>
      <c r="B58" s="22" t="s">
        <v>5</v>
      </c>
      <c r="C58" s="7">
        <f t="shared" si="1"/>
        <v>1212.915</v>
      </c>
      <c r="D58" s="8"/>
      <c r="E58" s="8"/>
      <c r="F58" s="8">
        <v>1212.915</v>
      </c>
      <c r="G58" s="23" t="s">
        <v>58</v>
      </c>
      <c r="H58" s="29" t="s">
        <v>97</v>
      </c>
      <c r="I58" s="23"/>
    </row>
    <row r="59" spans="1:9" ht="45">
      <c r="A59" s="52" t="s">
        <v>24</v>
      </c>
      <c r="B59" s="22" t="s">
        <v>3</v>
      </c>
      <c r="C59" s="7">
        <f t="shared" si="1"/>
        <v>0</v>
      </c>
      <c r="D59" s="8"/>
      <c r="E59" s="8"/>
      <c r="F59" s="21"/>
      <c r="G59" s="35" t="s">
        <v>58</v>
      </c>
      <c r="H59" s="48" t="s">
        <v>45</v>
      </c>
      <c r="I59" s="35"/>
    </row>
    <row r="60" spans="1:9">
      <c r="A60" s="50"/>
      <c r="B60" s="22" t="s">
        <v>5</v>
      </c>
      <c r="C60" s="7">
        <f t="shared" si="1"/>
        <v>65.936220000000006</v>
      </c>
      <c r="D60" s="8">
        <v>65.936220000000006</v>
      </c>
      <c r="E60" s="8"/>
      <c r="F60" s="8"/>
      <c r="G60" s="57"/>
      <c r="H60" s="50"/>
      <c r="I60" s="50"/>
    </row>
    <row r="61" spans="1:9" ht="45">
      <c r="A61" s="52" t="s">
        <v>25</v>
      </c>
      <c r="B61" s="22" t="s">
        <v>3</v>
      </c>
      <c r="C61" s="7">
        <f t="shared" si="1"/>
        <v>0</v>
      </c>
      <c r="D61" s="8"/>
      <c r="E61" s="8"/>
      <c r="F61" s="21"/>
      <c r="G61" s="35" t="s">
        <v>58</v>
      </c>
      <c r="H61" s="48" t="s">
        <v>38</v>
      </c>
      <c r="I61" s="35"/>
    </row>
    <row r="62" spans="1:9">
      <c r="A62" s="53"/>
      <c r="B62" s="22" t="s">
        <v>5</v>
      </c>
      <c r="C62" s="7">
        <f t="shared" si="1"/>
        <v>83.511279999999999</v>
      </c>
      <c r="D62" s="8">
        <v>83.511279999999999</v>
      </c>
      <c r="E62" s="8"/>
      <c r="F62" s="8"/>
      <c r="G62" s="36"/>
      <c r="H62" s="49"/>
      <c r="I62" s="36"/>
    </row>
    <row r="63" spans="1:9" ht="45">
      <c r="A63" s="32" t="s">
        <v>77</v>
      </c>
      <c r="B63" s="22" t="s">
        <v>5</v>
      </c>
      <c r="C63" s="7">
        <f t="shared" si="1"/>
        <v>99.66</v>
      </c>
      <c r="D63" s="8"/>
      <c r="E63" s="8">
        <v>99.66</v>
      </c>
      <c r="F63" s="8"/>
      <c r="G63" s="25" t="s">
        <v>58</v>
      </c>
      <c r="H63" s="30" t="s">
        <v>54</v>
      </c>
      <c r="I63" s="26"/>
    </row>
    <row r="64" spans="1:9" ht="45">
      <c r="A64" s="34" t="s">
        <v>29</v>
      </c>
      <c r="B64" s="22" t="s">
        <v>3</v>
      </c>
      <c r="C64" s="7">
        <f t="shared" si="1"/>
        <v>654.75987999999995</v>
      </c>
      <c r="D64" s="8">
        <v>654.75987999999995</v>
      </c>
      <c r="E64" s="8"/>
      <c r="F64" s="8"/>
      <c r="G64" s="35" t="s">
        <v>58</v>
      </c>
      <c r="H64" s="51" t="s">
        <v>17</v>
      </c>
      <c r="I64" s="35"/>
    </row>
    <row r="65" spans="1:9">
      <c r="A65" s="34"/>
      <c r="B65" s="22" t="s">
        <v>5</v>
      </c>
      <c r="C65" s="7">
        <f t="shared" si="1"/>
        <v>72.749099999999999</v>
      </c>
      <c r="D65" s="8">
        <v>72.749099999999999</v>
      </c>
      <c r="E65" s="8"/>
      <c r="F65" s="8"/>
      <c r="G65" s="36"/>
      <c r="H65" s="51"/>
      <c r="I65" s="36"/>
    </row>
    <row r="66" spans="1:9" ht="45">
      <c r="A66" s="34" t="s">
        <v>30</v>
      </c>
      <c r="B66" s="22" t="s">
        <v>3</v>
      </c>
      <c r="C66" s="7">
        <f t="shared" si="1"/>
        <v>467.05770000000001</v>
      </c>
      <c r="D66" s="8">
        <v>467.05770000000001</v>
      </c>
      <c r="E66" s="8"/>
      <c r="F66" s="8"/>
      <c r="G66" s="35" t="s">
        <v>58</v>
      </c>
      <c r="H66" s="51" t="s">
        <v>18</v>
      </c>
      <c r="I66" s="35"/>
    </row>
    <row r="67" spans="1:9">
      <c r="A67" s="34"/>
      <c r="B67" s="22" t="s">
        <v>5</v>
      </c>
      <c r="C67" s="7">
        <f t="shared" si="1"/>
        <v>51.895299999999999</v>
      </c>
      <c r="D67" s="8">
        <v>51.895299999999999</v>
      </c>
      <c r="E67" s="8"/>
      <c r="F67" s="8"/>
      <c r="G67" s="36"/>
      <c r="H67" s="51"/>
      <c r="I67" s="36"/>
    </row>
    <row r="68" spans="1:9" ht="45">
      <c r="A68" s="52" t="s">
        <v>31</v>
      </c>
      <c r="B68" s="22" t="s">
        <v>3</v>
      </c>
      <c r="C68" s="7">
        <f t="shared" si="1"/>
        <v>346.7475</v>
      </c>
      <c r="D68" s="8">
        <v>346.7475</v>
      </c>
      <c r="E68" s="8"/>
      <c r="F68" s="8"/>
      <c r="G68" s="35" t="s">
        <v>58</v>
      </c>
      <c r="H68" s="48" t="s">
        <v>19</v>
      </c>
      <c r="I68" s="35"/>
    </row>
    <row r="69" spans="1:9">
      <c r="A69" s="53"/>
      <c r="B69" s="22" t="s">
        <v>5</v>
      </c>
      <c r="C69" s="7">
        <f t="shared" si="1"/>
        <v>38.527500000000003</v>
      </c>
      <c r="D69" s="8">
        <v>38.527500000000003</v>
      </c>
      <c r="E69" s="8"/>
      <c r="F69" s="8"/>
      <c r="G69" s="36"/>
      <c r="H69" s="49"/>
      <c r="I69" s="36"/>
    </row>
    <row r="70" spans="1:9" ht="45">
      <c r="A70" s="22" t="s">
        <v>22</v>
      </c>
      <c r="B70" s="22" t="s">
        <v>5</v>
      </c>
      <c r="C70" s="7">
        <f t="shared" si="1"/>
        <v>1496.16</v>
      </c>
      <c r="D70" s="8">
        <v>1496.16</v>
      </c>
      <c r="E70" s="8"/>
      <c r="F70" s="8"/>
      <c r="G70" s="25" t="s">
        <v>58</v>
      </c>
      <c r="H70" s="28"/>
      <c r="I70" s="25"/>
    </row>
    <row r="71" spans="1:9" ht="96.75" customHeight="1">
      <c r="A71" s="22" t="s">
        <v>87</v>
      </c>
      <c r="B71" s="22" t="s">
        <v>5</v>
      </c>
      <c r="C71" s="7">
        <f t="shared" si="1"/>
        <v>245.29599999999999</v>
      </c>
      <c r="D71" s="8"/>
      <c r="E71" s="8">
        <f>117.72+46.8+44.776+36</f>
        <v>245.29599999999999</v>
      </c>
      <c r="F71" s="8"/>
      <c r="G71" s="25" t="s">
        <v>58</v>
      </c>
      <c r="H71" s="28"/>
      <c r="I71" s="25"/>
    </row>
    <row r="72" spans="1:9" ht="66" customHeight="1">
      <c r="A72" s="22" t="s">
        <v>88</v>
      </c>
      <c r="B72" s="22" t="s">
        <v>5</v>
      </c>
      <c r="C72" s="7">
        <f t="shared" si="1"/>
        <v>355.67592999999999</v>
      </c>
      <c r="D72" s="8"/>
      <c r="E72" s="8"/>
      <c r="F72" s="8">
        <f>99+68.85+187.82593</f>
        <v>355.67592999999999</v>
      </c>
      <c r="G72" s="25" t="s">
        <v>58</v>
      </c>
      <c r="H72" s="28"/>
      <c r="I72" s="25"/>
    </row>
    <row r="73" spans="1:9" ht="38.25" customHeight="1">
      <c r="A73" s="22" t="s">
        <v>26</v>
      </c>
      <c r="B73" s="22" t="s">
        <v>5</v>
      </c>
      <c r="C73" s="7">
        <f t="shared" si="1"/>
        <v>69.3</v>
      </c>
      <c r="D73" s="8">
        <v>69.3</v>
      </c>
      <c r="E73" s="8"/>
      <c r="F73" s="8"/>
      <c r="G73" s="25" t="s">
        <v>58</v>
      </c>
      <c r="H73" s="28"/>
      <c r="I73" s="25"/>
    </row>
    <row r="74" spans="1:9" ht="30">
      <c r="A74" s="22" t="s">
        <v>34</v>
      </c>
      <c r="B74" s="22" t="s">
        <v>5</v>
      </c>
      <c r="C74" s="7">
        <f t="shared" si="1"/>
        <v>20</v>
      </c>
      <c r="D74" s="8">
        <v>20</v>
      </c>
      <c r="E74" s="8"/>
      <c r="F74" s="8"/>
      <c r="G74" s="25" t="s">
        <v>58</v>
      </c>
      <c r="H74" s="28"/>
      <c r="I74" s="25"/>
    </row>
    <row r="75" spans="1:9" ht="45">
      <c r="A75" s="22" t="s">
        <v>47</v>
      </c>
      <c r="B75" s="22" t="s">
        <v>5</v>
      </c>
      <c r="C75" s="7">
        <f t="shared" si="1"/>
        <v>319.52999999999997</v>
      </c>
      <c r="D75" s="8">
        <v>319.52999999999997</v>
      </c>
      <c r="E75" s="8"/>
      <c r="F75" s="8"/>
      <c r="G75" s="25" t="s">
        <v>58</v>
      </c>
      <c r="H75" s="28"/>
      <c r="I75" s="25"/>
    </row>
    <row r="76" spans="1:9" ht="45">
      <c r="A76" s="22" t="s">
        <v>15</v>
      </c>
      <c r="B76" s="22" t="s">
        <v>5</v>
      </c>
      <c r="C76" s="7">
        <f t="shared" si="1"/>
        <v>685.89032999999995</v>
      </c>
      <c r="D76" s="8">
        <v>685.89032999999995</v>
      </c>
      <c r="E76" s="8"/>
      <c r="F76" s="8"/>
      <c r="G76" s="25" t="s">
        <v>58</v>
      </c>
      <c r="H76" s="28" t="s">
        <v>38</v>
      </c>
      <c r="I76" s="25"/>
    </row>
    <row r="77" spans="1:9" ht="67.5" customHeight="1">
      <c r="A77" s="22" t="s">
        <v>51</v>
      </c>
      <c r="B77" s="22" t="s">
        <v>5</v>
      </c>
      <c r="C77" s="7">
        <f t="shared" si="1"/>
        <v>23.89</v>
      </c>
      <c r="D77" s="8">
        <v>23.89</v>
      </c>
      <c r="E77" s="8"/>
      <c r="F77" s="8"/>
      <c r="G77" s="25" t="s">
        <v>58</v>
      </c>
      <c r="H77" s="28"/>
      <c r="I77" s="23"/>
    </row>
    <row r="78" spans="1:9" ht="30">
      <c r="A78" s="22" t="s">
        <v>68</v>
      </c>
      <c r="B78" s="22" t="s">
        <v>5</v>
      </c>
      <c r="C78" s="7">
        <f t="shared" si="1"/>
        <v>500</v>
      </c>
      <c r="D78" s="8">
        <v>500</v>
      </c>
      <c r="E78" s="8"/>
      <c r="F78" s="8"/>
      <c r="G78" s="25" t="s">
        <v>58</v>
      </c>
      <c r="H78" s="28"/>
      <c r="I78" s="23"/>
    </row>
    <row r="79" spans="1:9" ht="30">
      <c r="A79" s="22" t="s">
        <v>69</v>
      </c>
      <c r="B79" s="22" t="s">
        <v>5</v>
      </c>
      <c r="C79" s="7">
        <f t="shared" si="1"/>
        <v>700</v>
      </c>
      <c r="D79" s="8">
        <v>700</v>
      </c>
      <c r="E79" s="8"/>
      <c r="F79" s="8"/>
      <c r="G79" s="25" t="s">
        <v>58</v>
      </c>
      <c r="H79" s="28"/>
      <c r="I79" s="23"/>
    </row>
    <row r="80" spans="1:9" ht="30">
      <c r="A80" s="22" t="s">
        <v>78</v>
      </c>
      <c r="B80" s="22" t="s">
        <v>5</v>
      </c>
      <c r="C80" s="7">
        <f t="shared" ref="C80:C89" si="2">SUM(D80:F80)</f>
        <v>16</v>
      </c>
      <c r="D80" s="8"/>
      <c r="E80" s="8">
        <v>16</v>
      </c>
      <c r="F80" s="8"/>
      <c r="G80" s="25" t="s">
        <v>58</v>
      </c>
      <c r="H80" s="28"/>
      <c r="I80" s="23"/>
    </row>
    <row r="81" spans="1:9" ht="45">
      <c r="A81" s="22" t="s">
        <v>74</v>
      </c>
      <c r="B81" s="22" t="s">
        <v>5</v>
      </c>
      <c r="C81" s="7">
        <f t="shared" si="2"/>
        <v>107.05564999999999</v>
      </c>
      <c r="D81" s="8"/>
      <c r="E81" s="8"/>
      <c r="F81" s="8">
        <f>96.9313+10.12435</f>
        <v>107.05564999999999</v>
      </c>
      <c r="G81" s="25"/>
      <c r="H81" s="28"/>
      <c r="I81" s="23"/>
    </row>
    <row r="82" spans="1:9" ht="45">
      <c r="A82" s="22" t="s">
        <v>73</v>
      </c>
      <c r="B82" s="22" t="s">
        <v>5</v>
      </c>
      <c r="C82" s="7">
        <f t="shared" si="2"/>
        <v>1532.6851300000001</v>
      </c>
      <c r="D82" s="8"/>
      <c r="E82" s="8"/>
      <c r="F82" s="8">
        <f>1368.48313+150+14.202</f>
        <v>1532.6851300000001</v>
      </c>
      <c r="G82" s="25" t="s">
        <v>58</v>
      </c>
      <c r="H82" s="28"/>
      <c r="I82" s="23"/>
    </row>
    <row r="83" spans="1:9" ht="60">
      <c r="A83" s="22" t="s">
        <v>57</v>
      </c>
      <c r="B83" s="22" t="s">
        <v>5</v>
      </c>
      <c r="C83" s="7">
        <f t="shared" si="2"/>
        <v>3083.6851300000003</v>
      </c>
      <c r="D83" s="8"/>
      <c r="E83" s="8"/>
      <c r="F83" s="8">
        <f>1344.48313+960+720+45+14.202</f>
        <v>3083.6851300000003</v>
      </c>
      <c r="G83" s="25" t="s">
        <v>58</v>
      </c>
      <c r="H83" s="28"/>
      <c r="I83" s="23"/>
    </row>
    <row r="84" spans="1:9" ht="75">
      <c r="A84" s="22" t="s">
        <v>72</v>
      </c>
      <c r="B84" s="22" t="s">
        <v>5</v>
      </c>
      <c r="C84" s="7">
        <f t="shared" si="2"/>
        <v>3196.78</v>
      </c>
      <c r="D84" s="8"/>
      <c r="E84" s="8"/>
      <c r="F84" s="8">
        <f>3097.78+99</f>
        <v>3196.78</v>
      </c>
      <c r="G84" s="25" t="s">
        <v>58</v>
      </c>
      <c r="H84" s="28"/>
      <c r="I84" s="23"/>
    </row>
    <row r="85" spans="1:9" ht="75">
      <c r="A85" s="22" t="s">
        <v>101</v>
      </c>
      <c r="B85" s="22" t="s">
        <v>5</v>
      </c>
      <c r="C85" s="7">
        <f t="shared" si="2"/>
        <v>262.61</v>
      </c>
      <c r="D85" s="8"/>
      <c r="E85" s="8"/>
      <c r="F85" s="33">
        <v>262.61</v>
      </c>
      <c r="G85" s="25" t="s">
        <v>62</v>
      </c>
      <c r="H85" s="28"/>
      <c r="I85" s="24"/>
    </row>
    <row r="86" spans="1:9" ht="75">
      <c r="A86" s="22" t="s">
        <v>106</v>
      </c>
      <c r="B86" s="22" t="s">
        <v>5</v>
      </c>
      <c r="C86" s="7">
        <f t="shared" si="2"/>
        <v>27.324999999999999</v>
      </c>
      <c r="D86" s="8"/>
      <c r="E86" s="8"/>
      <c r="F86" s="33">
        <v>27.324999999999999</v>
      </c>
      <c r="G86" s="25" t="s">
        <v>62</v>
      </c>
      <c r="H86" s="28"/>
      <c r="I86" s="24"/>
    </row>
    <row r="87" spans="1:9" ht="97.5" customHeight="1">
      <c r="A87" s="22" t="s">
        <v>61</v>
      </c>
      <c r="B87" s="22" t="s">
        <v>5</v>
      </c>
      <c r="C87" s="7">
        <f t="shared" si="2"/>
        <v>23.6</v>
      </c>
      <c r="D87" s="8"/>
      <c r="E87" s="8"/>
      <c r="F87" s="8">
        <v>23.6</v>
      </c>
      <c r="G87" s="25" t="s">
        <v>62</v>
      </c>
      <c r="H87" s="25"/>
      <c r="I87" s="25"/>
    </row>
    <row r="88" spans="1:9" ht="90">
      <c r="A88" s="22" t="s">
        <v>79</v>
      </c>
      <c r="B88" s="22" t="s">
        <v>5</v>
      </c>
      <c r="C88" s="7">
        <f t="shared" si="2"/>
        <v>20</v>
      </c>
      <c r="D88" s="8"/>
      <c r="E88" s="8">
        <v>20</v>
      </c>
      <c r="F88" s="8"/>
      <c r="G88" s="25" t="s">
        <v>62</v>
      </c>
      <c r="H88" s="26"/>
      <c r="I88" s="26"/>
    </row>
    <row r="89" spans="1:9">
      <c r="A89" s="11" t="s">
        <v>7</v>
      </c>
      <c r="B89" s="25"/>
      <c r="C89" s="12">
        <f t="shared" si="2"/>
        <v>43697.888649999994</v>
      </c>
      <c r="D89" s="12">
        <f t="shared" ref="D89" si="3">D91+D92+D93</f>
        <v>20612.568939999997</v>
      </c>
      <c r="E89" s="12">
        <f>E91+E92+E93</f>
        <v>603.25600000000009</v>
      </c>
      <c r="F89" s="12">
        <f>F91+F92+F93</f>
        <v>22482.063709999999</v>
      </c>
      <c r="G89" s="22"/>
      <c r="H89" s="13"/>
      <c r="I89" s="11"/>
    </row>
    <row r="90" spans="1:9">
      <c r="A90" s="11" t="s">
        <v>8</v>
      </c>
      <c r="B90" s="25"/>
      <c r="C90" s="12"/>
      <c r="D90" s="7"/>
      <c r="E90" s="7"/>
      <c r="F90" s="7"/>
      <c r="G90" s="22"/>
      <c r="H90" s="13"/>
      <c r="I90" s="22"/>
    </row>
    <row r="91" spans="1:9" ht="28.5">
      <c r="A91" s="25"/>
      <c r="B91" s="11" t="s">
        <v>6</v>
      </c>
      <c r="C91" s="12">
        <v>0</v>
      </c>
      <c r="D91" s="12">
        <v>0</v>
      </c>
      <c r="E91" s="12">
        <v>0</v>
      </c>
      <c r="F91" s="12">
        <v>0</v>
      </c>
      <c r="G91" s="22"/>
      <c r="H91" s="13"/>
      <c r="I91" s="11"/>
    </row>
    <row r="92" spans="1:9" ht="42.75">
      <c r="A92" s="25"/>
      <c r="B92" s="11" t="s">
        <v>3</v>
      </c>
      <c r="C92" s="12">
        <f>SUM(C13,C16,C23,C59,C61,C64,C66,C68)</f>
        <v>5453.2490000000007</v>
      </c>
      <c r="D92" s="12">
        <f>SUM(D13,D16,D23,D59,D61,D64,D66,D68)</f>
        <v>5453.2490000000007</v>
      </c>
      <c r="E92" s="12">
        <f>SUM(E13,E16,E23,E59,E61,E64,E66,E68)</f>
        <v>0</v>
      </c>
      <c r="F92" s="12">
        <f>SUM(F13,F16,F23,F59,F61,F64,F66,F68)</f>
        <v>0</v>
      </c>
      <c r="G92" s="22"/>
      <c r="H92" s="13"/>
      <c r="I92" s="11"/>
    </row>
    <row r="93" spans="1:9">
      <c r="A93" s="25"/>
      <c r="B93" s="11" t="s">
        <v>5</v>
      </c>
      <c r="C93" s="12">
        <f t="shared" ref="C93:E93" si="4">SUM(C6,C7,C8,C9,C10,C11,C12,C14,C15,C17,C18,C19,C20,C21,C22,C24,C25,C26,C27,C31,C32,C33,C34,C35,C36,C37,C38,C39,C40,C41,C42,C43,C44,C45,C46,C47,C48,C49,C50,C51,C52,C53,C54,C55,C56,C57,C58,C60,C62,C63,C65,C67,C69,C70,C71,C72,C73,C74,C75,C76,C77,C78,C79,C80,C81,C82,C83,C84,C85,C86,C87,C88)</f>
        <v>38244.63964999999</v>
      </c>
      <c r="D93" s="12">
        <f t="shared" si="4"/>
        <v>15159.319939999998</v>
      </c>
      <c r="E93" s="12">
        <f t="shared" si="4"/>
        <v>603.25600000000009</v>
      </c>
      <c r="F93" s="12">
        <f>SUM(F6,F7,F8,F9,F10,F11,F12,F14,F15,F17,F18,F19,F20,F21,F22,F24,F25,F26,F27,F31,F32,F33,F34,F35,F36,F37,F38,F39,F40,F41,F42,F43,F44,F45,F46,F47,F48,F49,F50,F51,F52,F53,F54,F55,F56,F57,F58,F60,F62,F63,F65,F67,F69,F70,F71,F72,F73,F74,F75,F76,F77,F78,F79,F80,F81,F82,F83,F84,F85,F86,F87,F88)</f>
        <v>22482.063709999999</v>
      </c>
      <c r="G93" s="22"/>
      <c r="H93" s="13"/>
      <c r="I93" s="22"/>
    </row>
    <row r="94" spans="1:9">
      <c r="A94" s="14"/>
      <c r="B94" s="15"/>
      <c r="C94" s="16"/>
      <c r="D94" s="16"/>
      <c r="E94" s="16"/>
      <c r="F94" s="16"/>
      <c r="G94" s="17"/>
      <c r="H94" s="18"/>
      <c r="I94" s="17"/>
    </row>
    <row r="95" spans="1:9">
      <c r="A95" s="19" t="s">
        <v>90</v>
      </c>
    </row>
  </sheetData>
  <mergeCells count="50">
    <mergeCell ref="A2:I2"/>
    <mergeCell ref="G1:I1"/>
    <mergeCell ref="H16:H17"/>
    <mergeCell ref="G64:G65"/>
    <mergeCell ref="H59:H60"/>
    <mergeCell ref="G59:G60"/>
    <mergeCell ref="G61:G62"/>
    <mergeCell ref="H61:H62"/>
    <mergeCell ref="A61:A62"/>
    <mergeCell ref="A64:A65"/>
    <mergeCell ref="H64:H65"/>
    <mergeCell ref="I13:I14"/>
    <mergeCell ref="H23:H24"/>
    <mergeCell ref="I3:I5"/>
    <mergeCell ref="I23:I24"/>
    <mergeCell ref="I16:I17"/>
    <mergeCell ref="A68:A69"/>
    <mergeCell ref="A59:A60"/>
    <mergeCell ref="G23:G24"/>
    <mergeCell ref="A16:A17"/>
    <mergeCell ref="G16:G17"/>
    <mergeCell ref="G68:G69"/>
    <mergeCell ref="F27:F30"/>
    <mergeCell ref="G27:G30"/>
    <mergeCell ref="A66:A67"/>
    <mergeCell ref="G66:G67"/>
    <mergeCell ref="I68:I69"/>
    <mergeCell ref="I64:I65"/>
    <mergeCell ref="I66:I67"/>
    <mergeCell ref="H68:H69"/>
    <mergeCell ref="H27:H30"/>
    <mergeCell ref="I27:I30"/>
    <mergeCell ref="I59:I60"/>
    <mergeCell ref="H66:H67"/>
    <mergeCell ref="I61:I62"/>
    <mergeCell ref="A3:A5"/>
    <mergeCell ref="B3:F3"/>
    <mergeCell ref="H3:H5"/>
    <mergeCell ref="B4:C5"/>
    <mergeCell ref="D4:F4"/>
    <mergeCell ref="G3:G5"/>
    <mergeCell ref="A13:A14"/>
    <mergeCell ref="G13:G14"/>
    <mergeCell ref="H13:H14"/>
    <mergeCell ref="A23:A24"/>
    <mergeCell ref="A27:A30"/>
    <mergeCell ref="B27:B30"/>
    <mergeCell ref="C27:C30"/>
    <mergeCell ref="D27:D30"/>
    <mergeCell ref="E27:E30"/>
  </mergeCells>
  <pageMargins left="0.70866141732283472" right="0.70866141732283472" top="0.74803149606299213" bottom="0.74803149606299213" header="0.31496062992125984" footer="0.31496062992125984"/>
  <pageSetup paperSize="9" scale="74" fitToHeight="0" orientation="landscape" verticalDpi="200" r:id="rId1"/>
  <rowBreaks count="6" manualBreakCount="6">
    <brk id="14" max="8" man="1"/>
    <brk id="25" max="8" man="1"/>
    <brk id="31" max="8" man="1"/>
    <brk id="44" max="8" man="1"/>
    <brk id="58" max="8" man="1"/>
    <brk id="75" max="8"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User5</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User5</dc:creator>
  <cp:lastModifiedBy>40</cp:lastModifiedBy>
  <cp:lastPrinted>2016-08-15T05:11:06Z</cp:lastPrinted>
  <dcterms:created xsi:type="dcterms:W3CDTF">2014-08-14T04:02:49Z</dcterms:created>
  <dcterms:modified xsi:type="dcterms:W3CDTF">2016-10-06T04:33:42Z</dcterms:modified>
</cp:coreProperties>
</file>